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ITO INTERNET\sezione TRASPARENZA\centri di costo\"/>
    </mc:Choice>
  </mc:AlternateContent>
  <bookViews>
    <workbookView xWindow="0" yWindow="0" windowWidth="20490" windowHeight="7545"/>
  </bookViews>
  <sheets>
    <sheet name="FOGLIO" sheetId="1" r:id="rId1"/>
  </sheets>
  <calcPr calcId="152511"/>
</workbook>
</file>

<file path=xl/calcChain.xml><?xml version="1.0" encoding="utf-8"?>
<calcChain xmlns="http://schemas.openxmlformats.org/spreadsheetml/2006/main">
  <c r="E15" i="1" l="1"/>
  <c r="E10" i="1"/>
  <c r="E11" i="1" s="1"/>
  <c r="E8" i="1"/>
  <c r="C13" i="1"/>
  <c r="C20" i="1" s="1"/>
  <c r="E17" i="1" l="1"/>
  <c r="E20" i="1"/>
  <c r="E22" i="1" s="1"/>
  <c r="E40" i="1"/>
  <c r="C41" i="1"/>
  <c r="C34" i="1"/>
  <c r="C42" i="1" l="1"/>
  <c r="E38" i="1" l="1"/>
  <c r="E32" i="1"/>
  <c r="E53" i="1"/>
  <c r="C63" i="1"/>
  <c r="E42" i="1" l="1"/>
  <c r="E44" i="1" s="1"/>
  <c r="E82" i="1"/>
  <c r="C86" i="1" l="1"/>
  <c r="E76" i="1"/>
  <c r="E86" i="1" s="1"/>
  <c r="E129" i="1" l="1"/>
  <c r="E126" i="1"/>
  <c r="E124" i="1"/>
  <c r="E127" i="1" s="1"/>
  <c r="E121" i="1"/>
  <c r="C131" i="1"/>
  <c r="C108" i="1"/>
  <c r="E106" i="1"/>
  <c r="E103" i="1"/>
  <c r="E104" i="1" s="1"/>
  <c r="E98" i="1"/>
  <c r="E88" i="1" l="1"/>
  <c r="E131" i="1"/>
  <c r="E133" i="1" s="1"/>
  <c r="E108" i="1"/>
  <c r="E110" i="1" l="1"/>
  <c r="E59" i="1" l="1"/>
  <c r="E63" i="1" s="1"/>
  <c r="E65" i="1" l="1"/>
</calcChain>
</file>

<file path=xl/sharedStrings.xml><?xml version="1.0" encoding="utf-8"?>
<sst xmlns="http://schemas.openxmlformats.org/spreadsheetml/2006/main" count="127" uniqueCount="31">
  <si>
    <t>RICAVI/ENTRATE</t>
  </si>
  <si>
    <t>COSTI/SPESE</t>
  </si>
  <si>
    <t>COSTI GENERALI DELL'UNITA' D'OFFERTA</t>
  </si>
  <si>
    <t>RISULTATO DELLA GESTIONE CARATTERISTICA DELL'UNITA' D'OFFERTA</t>
  </si>
  <si>
    <t>IMPORTO</t>
  </si>
  <si>
    <t>ANNO 2017</t>
  </si>
  <si>
    <t>PERSONALE ADDETTO ALL'EDUCAZIONE ED ALL'ASSISTENZA</t>
  </si>
  <si>
    <t>RISTORAZIONE</t>
  </si>
  <si>
    <t>PULIZIE</t>
  </si>
  <si>
    <t>TRASPORTO ASSISTITO OSPITI</t>
  </si>
  <si>
    <t>RICAVI CARATTERISTICI DA FINANZIAMENTI E RETTE</t>
  </si>
  <si>
    <t>COSTI CARATTERISTICI TOTALI</t>
  </si>
  <si>
    <t>ANNO 2016</t>
  </si>
  <si>
    <t>rette aggiuntive a carico degli ospiti (o dei familiari)</t>
  </si>
  <si>
    <t>UNITA' D'OFFERTA "CENTRO SOCIO EDUCATIVO SANTA FEDERICI SOC.COOP.ONLUS"</t>
  </si>
  <si>
    <t>TOTALE RICAVI DA RETTE A COMUNI/CONSORZI</t>
  </si>
  <si>
    <t>COSTI SOCIO SOCIO-ASSISTENZIALI DELL'UNITA' D'OFFERTA</t>
  </si>
  <si>
    <t>ALTRI COSTI DIRETTI DELL'UNITA' D'OFFERTA</t>
  </si>
  <si>
    <t>INCARICHI PER SERVIZI TIPICI CORRELATI</t>
  </si>
  <si>
    <t xml:space="preserve">ALL'U.D.O. A CONSULENTI/PROFESSIONISTI/ORGANIZZAZINI ESTERNE </t>
  </si>
  <si>
    <t>ANNO 2018</t>
  </si>
  <si>
    <t>RETTE A CARICO DI PRIVATI (frequenza servizio e rimborso</t>
  </si>
  <si>
    <t>servizi accessori pasto e trasporto)</t>
  </si>
  <si>
    <t>ANNO 2019</t>
  </si>
  <si>
    <t>ANNO 2020</t>
  </si>
  <si>
    <t>Indennità costi COVID 1° e 2° edizione REGIONE LOMBARDIA</t>
  </si>
  <si>
    <t>Contributo FONDAZIONE CARIPLO Bando LETS'GO</t>
  </si>
  <si>
    <t>quota di competenza imputata</t>
  </si>
  <si>
    <t>RICAVI NON CARATTERISTICI DA FINANZIAMENTI C.S.E.</t>
  </si>
  <si>
    <t>AGGIORNATO AL 31.05.2021</t>
  </si>
  <si>
    <t>AGGIORNATO AL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</si>
</sst>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16" fillId="0" borderId="0" xfId="1" applyFont="1"/>
    <xf numFmtId="0" fontId="0" fillId="0" borderId="14" xfId="0" applyBorder="1"/>
    <xf numFmtId="44" fontId="16" fillId="0" borderId="15" xfId="1" applyFont="1" applyBorder="1" applyAlignment="1">
      <alignment horizontal="center"/>
    </xf>
    <xf numFmtId="0" fontId="0" fillId="0" borderId="16" xfId="0" applyBorder="1"/>
    <xf numFmtId="44" fontId="16" fillId="0" borderId="17" xfId="1" applyFont="1" applyBorder="1"/>
    <xf numFmtId="0" fontId="16" fillId="0" borderId="16" xfId="0" applyFont="1" applyBorder="1"/>
    <xf numFmtId="0" fontId="0" fillId="0" borderId="18" xfId="0" applyBorder="1"/>
    <xf numFmtId="44" fontId="16" fillId="0" borderId="19" xfId="1" applyFont="1" applyBorder="1"/>
    <xf numFmtId="0" fontId="16" fillId="0" borderId="11" xfId="0" applyFont="1" applyBorder="1"/>
    <xf numFmtId="44" fontId="16" fillId="0" borderId="12" xfId="1" applyFont="1" applyBorder="1" applyAlignment="1">
      <alignment horizontal="center"/>
    </xf>
    <xf numFmtId="44" fontId="16" fillId="0" borderId="13" xfId="1" applyFont="1" applyBorder="1"/>
    <xf numFmtId="0" fontId="16" fillId="0" borderId="11" xfId="0" applyFont="1" applyBorder="1" applyAlignment="1">
      <alignment horizontal="center"/>
    </xf>
    <xf numFmtId="0" fontId="16" fillId="0" borderId="18" xfId="0" applyFont="1" applyBorder="1"/>
    <xf numFmtId="0" fontId="16" fillId="33" borderId="16" xfId="0" applyFont="1" applyFill="1" applyBorder="1"/>
    <xf numFmtId="44" fontId="16" fillId="33" borderId="17" xfId="1" applyFont="1" applyFill="1" applyBorder="1"/>
    <xf numFmtId="0" fontId="16" fillId="0" borderId="20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4" fontId="16" fillId="0" borderId="21" xfId="1" applyFont="1" applyBorder="1" applyAlignment="1">
      <alignment horizontal="center"/>
    </xf>
    <xf numFmtId="44" fontId="0" fillId="0" borderId="21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16" fillId="0" borderId="24" xfId="1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8" fontId="1" fillId="0" borderId="24" xfId="1" applyNumberFormat="1" applyFont="1" applyBorder="1"/>
    <xf numFmtId="8" fontId="16" fillId="0" borderId="17" xfId="1" applyNumberFormat="1" applyFont="1" applyBorder="1"/>
    <xf numFmtId="8" fontId="1" fillId="0" borderId="17" xfId="1" applyNumberFormat="1" applyFont="1" applyBorder="1"/>
    <xf numFmtId="44" fontId="19" fillId="0" borderId="13" xfId="1" applyFont="1" applyBorder="1"/>
    <xf numFmtId="44" fontId="1" fillId="0" borderId="24" xfId="1" applyNumberFormat="1" applyFont="1" applyBorder="1"/>
    <xf numFmtId="44" fontId="16" fillId="0" borderId="17" xfId="1" applyNumberFormat="1" applyFont="1" applyBorder="1"/>
    <xf numFmtId="44" fontId="0" fillId="0" borderId="0" xfId="0" applyNumberFormat="1"/>
    <xf numFmtId="0" fontId="16" fillId="0" borderId="11" xfId="0" applyFont="1" applyBorder="1" applyAlignment="1">
      <alignment horizontal="center"/>
    </xf>
    <xf numFmtId="8" fontId="0" fillId="0" borderId="0" xfId="0" applyNumberFormat="1"/>
    <xf numFmtId="0" fontId="16" fillId="0" borderId="20" xfId="0" applyFont="1" applyBorder="1"/>
    <xf numFmtId="0" fontId="0" fillId="0" borderId="21" xfId="0" applyBorder="1"/>
    <xf numFmtId="0" fontId="16" fillId="0" borderId="21" xfId="0" applyFont="1" applyBorder="1"/>
    <xf numFmtId="0" fontId="0" fillId="0" borderId="22" xfId="0" applyBorder="1"/>
    <xf numFmtId="0" fontId="16" fillId="0" borderId="11" xfId="0" applyFont="1" applyBorder="1" applyAlignment="1">
      <alignment horizontal="center"/>
    </xf>
    <xf numFmtId="44" fontId="1" fillId="0" borderId="21" xfId="1" applyFont="1" applyBorder="1" applyAlignment="1">
      <alignment horizontal="center"/>
    </xf>
    <xf numFmtId="0" fontId="16" fillId="0" borderId="14" xfId="0" applyFont="1" applyBorder="1"/>
    <xf numFmtId="44" fontId="16" fillId="0" borderId="20" xfId="1" applyFont="1" applyBorder="1" applyAlignment="1">
      <alignment horizontal="center"/>
    </xf>
    <xf numFmtId="44" fontId="16" fillId="0" borderId="10" xfId="1" applyFont="1" applyBorder="1" applyAlignment="1">
      <alignment horizontal="center"/>
    </xf>
    <xf numFmtId="44" fontId="1" fillId="0" borderId="17" xfId="1" applyNumberFormat="1" applyFont="1" applyBorder="1"/>
    <xf numFmtId="44" fontId="1" fillId="0" borderId="24" xfId="1" applyFont="1" applyBorder="1"/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8"/>
  <sheetViews>
    <sheetView tabSelected="1" workbookViewId="0">
      <selection activeCell="G56" sqref="G56"/>
    </sheetView>
  </sheetViews>
  <sheetFormatPr defaultRowHeight="15" x14ac:dyDescent="0.25"/>
  <cols>
    <col min="2" max="2" width="52.85546875" customWidth="1"/>
    <col min="3" max="3" width="13.140625" style="1" bestFit="1" customWidth="1"/>
    <col min="4" max="4" width="62" customWidth="1"/>
    <col min="5" max="5" width="13.140625" style="3" bestFit="1" customWidth="1"/>
    <col min="6" max="7" width="13.140625" bestFit="1" customWidth="1"/>
    <col min="8" max="8" width="17.85546875" customWidth="1"/>
    <col min="9" max="9" width="22.85546875" customWidth="1"/>
    <col min="10" max="10" width="30.85546875" customWidth="1"/>
    <col min="11" max="11" width="13.140625" customWidth="1"/>
    <col min="12" max="12" width="14" customWidth="1"/>
  </cols>
  <sheetData>
    <row r="1" spans="2:5" ht="19.5" thickBot="1" x14ac:dyDescent="0.35">
      <c r="B1" s="57" t="s">
        <v>14</v>
      </c>
      <c r="C1" s="58"/>
      <c r="D1" s="58"/>
      <c r="E1" s="59"/>
    </row>
    <row r="2" spans="2:5" x14ac:dyDescent="0.25">
      <c r="B2" s="52"/>
      <c r="C2" s="52"/>
      <c r="D2" s="52"/>
      <c r="E2" s="52"/>
    </row>
    <row r="3" spans="2:5" ht="15.75" thickBot="1" x14ac:dyDescent="0.3">
      <c r="D3" s="3" t="s">
        <v>30</v>
      </c>
    </row>
    <row r="4" spans="2:5" ht="15.75" thickBot="1" x14ac:dyDescent="0.3">
      <c r="B4" s="4" t="s">
        <v>24</v>
      </c>
    </row>
    <row r="5" spans="2:5" ht="15.75" thickBot="1" x14ac:dyDescent="0.3">
      <c r="B5" s="53" t="s">
        <v>0</v>
      </c>
      <c r="C5" s="4" t="s">
        <v>4</v>
      </c>
      <c r="D5" s="53" t="s">
        <v>1</v>
      </c>
      <c r="E5" s="4" t="s">
        <v>4</v>
      </c>
    </row>
    <row r="6" spans="2:5" x14ac:dyDescent="0.25">
      <c r="B6" s="47"/>
      <c r="C6" s="48"/>
      <c r="D6" s="12"/>
      <c r="E6" s="11"/>
    </row>
    <row r="7" spans="2:5" x14ac:dyDescent="0.25">
      <c r="B7" s="10"/>
      <c r="C7" s="46"/>
      <c r="D7" s="12"/>
      <c r="E7" s="11"/>
    </row>
    <row r="8" spans="2:5" x14ac:dyDescent="0.25">
      <c r="B8" s="12" t="s">
        <v>15</v>
      </c>
      <c r="C8" s="46">
        <v>201395.42</v>
      </c>
      <c r="D8" s="31" t="s">
        <v>6</v>
      </c>
      <c r="E8" s="36">
        <f>100401.89+1868.53</f>
        <v>102270.42</v>
      </c>
    </row>
    <row r="9" spans="2:5" x14ac:dyDescent="0.25">
      <c r="B9" s="10"/>
      <c r="C9" s="46"/>
      <c r="D9" s="30" t="s">
        <v>18</v>
      </c>
      <c r="E9" s="34"/>
    </row>
    <row r="10" spans="2:5" x14ac:dyDescent="0.25">
      <c r="B10" s="12" t="s">
        <v>21</v>
      </c>
      <c r="C10" s="46">
        <v>34321.65</v>
      </c>
      <c r="D10" s="31" t="s">
        <v>19</v>
      </c>
      <c r="E10" s="36">
        <f>6630.22</f>
        <v>6630.22</v>
      </c>
    </row>
    <row r="11" spans="2:5" x14ac:dyDescent="0.25">
      <c r="B11" s="12" t="s">
        <v>22</v>
      </c>
      <c r="C11" s="25"/>
      <c r="D11" s="12" t="s">
        <v>16</v>
      </c>
      <c r="E11" s="37">
        <f>E8+E10</f>
        <v>108900.64</v>
      </c>
    </row>
    <row r="12" spans="2:5" ht="15.75" thickBot="1" x14ac:dyDescent="0.3">
      <c r="B12" s="12"/>
      <c r="C12" s="24"/>
      <c r="D12" s="12"/>
      <c r="E12" s="11"/>
    </row>
    <row r="13" spans="2:5" ht="15.75" thickBot="1" x14ac:dyDescent="0.3">
      <c r="B13" s="15" t="s">
        <v>10</v>
      </c>
      <c r="C13" s="49">
        <f>SUM(C7:C11)</f>
        <v>235717.07</v>
      </c>
      <c r="D13" s="12"/>
      <c r="E13" s="11"/>
    </row>
    <row r="14" spans="2:5" x14ac:dyDescent="0.25">
      <c r="B14" s="12"/>
      <c r="C14" s="46"/>
      <c r="D14" s="30" t="s">
        <v>7</v>
      </c>
      <c r="E14" s="50">
        <v>16827.78</v>
      </c>
    </row>
    <row r="15" spans="2:5" x14ac:dyDescent="0.25">
      <c r="B15" s="12"/>
      <c r="C15" s="46"/>
      <c r="D15" s="30" t="s">
        <v>8</v>
      </c>
      <c r="E15" s="50">
        <f>9298.62</f>
        <v>9298.6200000000008</v>
      </c>
    </row>
    <row r="16" spans="2:5" x14ac:dyDescent="0.25">
      <c r="B16" s="10"/>
      <c r="C16" s="46"/>
      <c r="D16" s="31" t="s">
        <v>9</v>
      </c>
      <c r="E16" s="51">
        <v>41324.248987499996</v>
      </c>
    </row>
    <row r="17" spans="2:5" x14ac:dyDescent="0.25">
      <c r="B17" s="12"/>
      <c r="C17" s="25"/>
      <c r="D17" s="12" t="s">
        <v>17</v>
      </c>
      <c r="E17" s="37">
        <f>SUM(E14:E16)</f>
        <v>67450.648987499997</v>
      </c>
    </row>
    <row r="18" spans="2:5" x14ac:dyDescent="0.25">
      <c r="B18" s="12"/>
      <c r="C18" s="25"/>
      <c r="D18" s="12"/>
      <c r="E18" s="11"/>
    </row>
    <row r="19" spans="2:5" ht="15.75" thickBot="1" x14ac:dyDescent="0.3">
      <c r="B19" s="12"/>
      <c r="C19" s="25"/>
      <c r="D19" s="12" t="s">
        <v>2</v>
      </c>
      <c r="E19" s="11">
        <v>83227.50851249999</v>
      </c>
    </row>
    <row r="20" spans="2:5" ht="15.75" thickBot="1" x14ac:dyDescent="0.3">
      <c r="B20" s="15" t="s">
        <v>10</v>
      </c>
      <c r="C20" s="49">
        <f>C13</f>
        <v>235717.07</v>
      </c>
      <c r="D20" s="15" t="s">
        <v>11</v>
      </c>
      <c r="E20" s="17">
        <f>E17+E19+E11</f>
        <v>259578.79749999999</v>
      </c>
    </row>
    <row r="21" spans="2:5" ht="15.75" thickBot="1" x14ac:dyDescent="0.3">
      <c r="C21" s="6"/>
      <c r="D21" s="20"/>
      <c r="E21" s="21"/>
    </row>
    <row r="22" spans="2:5" ht="15.75" thickBot="1" x14ac:dyDescent="0.3">
      <c r="C22" s="5"/>
      <c r="D22" s="15" t="s">
        <v>3</v>
      </c>
      <c r="E22" s="35">
        <f>C20-E20</f>
        <v>-23861.727499999979</v>
      </c>
    </row>
    <row r="23" spans="2:5" x14ac:dyDescent="0.25">
      <c r="B23" s="52"/>
      <c r="C23" s="52"/>
      <c r="D23" s="52"/>
      <c r="E23" s="52"/>
    </row>
    <row r="24" spans="2:5" ht="15.75" thickBot="1" x14ac:dyDescent="0.3">
      <c r="D24" s="3" t="s">
        <v>29</v>
      </c>
    </row>
    <row r="25" spans="2:5" ht="15.75" thickBot="1" x14ac:dyDescent="0.3">
      <c r="B25" s="4" t="s">
        <v>24</v>
      </c>
    </row>
    <row r="26" spans="2:5" ht="15.75" thickBot="1" x14ac:dyDescent="0.3">
      <c r="B26" s="45" t="s">
        <v>0</v>
      </c>
      <c r="C26" s="4" t="s">
        <v>4</v>
      </c>
      <c r="D26" s="45" t="s">
        <v>1</v>
      </c>
      <c r="E26" s="4" t="s">
        <v>4</v>
      </c>
    </row>
    <row r="27" spans="2:5" x14ac:dyDescent="0.25">
      <c r="B27" s="47"/>
      <c r="C27" s="48"/>
      <c r="D27" s="12"/>
      <c r="E27" s="11"/>
    </row>
    <row r="28" spans="2:5" x14ac:dyDescent="0.25">
      <c r="B28" s="10"/>
      <c r="C28" s="46"/>
      <c r="D28" s="12"/>
      <c r="E28" s="11"/>
    </row>
    <row r="29" spans="2:5" x14ac:dyDescent="0.25">
      <c r="B29" s="12" t="s">
        <v>15</v>
      </c>
      <c r="C29" s="46">
        <v>181695.76</v>
      </c>
      <c r="D29" s="31" t="s">
        <v>6</v>
      </c>
      <c r="E29" s="36">
        <v>94928.35189999998</v>
      </c>
    </row>
    <row r="30" spans="2:5" x14ac:dyDescent="0.25">
      <c r="B30" s="10"/>
      <c r="C30" s="46"/>
      <c r="D30" s="30" t="s">
        <v>18</v>
      </c>
      <c r="E30" s="34"/>
    </row>
    <row r="31" spans="2:5" x14ac:dyDescent="0.25">
      <c r="B31" s="12" t="s">
        <v>21</v>
      </c>
      <c r="C31" s="46">
        <v>17172.525000000001</v>
      </c>
      <c r="D31" s="31" t="s">
        <v>19</v>
      </c>
      <c r="E31" s="36">
        <v>5648.070866141732</v>
      </c>
    </row>
    <row r="32" spans="2:5" x14ac:dyDescent="0.25">
      <c r="B32" s="12" t="s">
        <v>22</v>
      </c>
      <c r="C32" s="25"/>
      <c r="D32" s="12" t="s">
        <v>16</v>
      </c>
      <c r="E32" s="37">
        <f>E29+E31</f>
        <v>100576.42276614171</v>
      </c>
    </row>
    <row r="33" spans="2:5" ht="15.75" thickBot="1" x14ac:dyDescent="0.3">
      <c r="B33" s="12"/>
      <c r="C33" s="24"/>
      <c r="D33" s="12"/>
      <c r="E33" s="11"/>
    </row>
    <row r="34" spans="2:5" ht="15.75" thickBot="1" x14ac:dyDescent="0.3">
      <c r="B34" s="15" t="s">
        <v>10</v>
      </c>
      <c r="C34" s="49">
        <f>SUM(C28:C32)</f>
        <v>198868.285</v>
      </c>
      <c r="D34" s="12"/>
      <c r="E34" s="11"/>
    </row>
    <row r="35" spans="2:5" x14ac:dyDescent="0.25">
      <c r="B35" s="12"/>
      <c r="C35" s="46"/>
      <c r="D35" s="30" t="s">
        <v>7</v>
      </c>
      <c r="E35" s="50">
        <v>13124.75</v>
      </c>
    </row>
    <row r="36" spans="2:5" x14ac:dyDescent="0.25">
      <c r="B36" s="12" t="s">
        <v>25</v>
      </c>
      <c r="C36" s="46">
        <v>15897.44</v>
      </c>
      <c r="D36" s="30" t="s">
        <v>8</v>
      </c>
      <c r="E36" s="50">
        <v>13080.520667870036</v>
      </c>
    </row>
    <row r="37" spans="2:5" x14ac:dyDescent="0.25">
      <c r="B37" s="10"/>
      <c r="C37" s="46"/>
      <c r="D37" s="31" t="s">
        <v>9</v>
      </c>
      <c r="E37" s="51">
        <v>38973.360887499999</v>
      </c>
    </row>
    <row r="38" spans="2:5" x14ac:dyDescent="0.25">
      <c r="B38" s="12" t="s">
        <v>26</v>
      </c>
      <c r="C38" s="25">
        <v>48000</v>
      </c>
      <c r="D38" s="12" t="s">
        <v>17</v>
      </c>
      <c r="E38" s="37">
        <f>SUM(E35:E37)</f>
        <v>65178.631555370033</v>
      </c>
    </row>
    <row r="39" spans="2:5" x14ac:dyDescent="0.25">
      <c r="B39" s="12" t="s">
        <v>27</v>
      </c>
      <c r="C39" s="25"/>
      <c r="D39" s="12"/>
      <c r="E39" s="11"/>
    </row>
    <row r="40" spans="2:5" ht="15.75" thickBot="1" x14ac:dyDescent="0.3">
      <c r="B40" s="12"/>
      <c r="C40" s="25"/>
      <c r="D40" s="12" t="s">
        <v>2</v>
      </c>
      <c r="E40" s="11">
        <f>81257.26+19941.8</f>
        <v>101199.06</v>
      </c>
    </row>
    <row r="41" spans="2:5" ht="15.75" thickBot="1" x14ac:dyDescent="0.3">
      <c r="B41" s="15" t="s">
        <v>28</v>
      </c>
      <c r="C41" s="49">
        <f>SUM(C36:C38)</f>
        <v>63897.440000000002</v>
      </c>
      <c r="D41" s="19"/>
      <c r="E41" s="14"/>
    </row>
    <row r="42" spans="2:5" ht="15.75" thickBot="1" x14ac:dyDescent="0.3">
      <c r="B42" s="15" t="s">
        <v>10</v>
      </c>
      <c r="C42" s="49">
        <f>C34+C41</f>
        <v>262765.72499999998</v>
      </c>
      <c r="D42" s="15" t="s">
        <v>11</v>
      </c>
      <c r="E42" s="17">
        <f>E38+E40+E32</f>
        <v>266954.1143215117</v>
      </c>
    </row>
    <row r="43" spans="2:5" ht="15.75" thickBot="1" x14ac:dyDescent="0.3">
      <c r="C43" s="6"/>
      <c r="D43" s="20"/>
      <c r="E43" s="21"/>
    </row>
    <row r="44" spans="2:5" ht="15.75" thickBot="1" x14ac:dyDescent="0.3">
      <c r="C44" s="5"/>
      <c r="D44" s="15" t="s">
        <v>3</v>
      </c>
      <c r="E44" s="35">
        <f>C42-E42</f>
        <v>-4188.3893215117278</v>
      </c>
    </row>
    <row r="45" spans="2:5" ht="15.75" thickBot="1" x14ac:dyDescent="0.3"/>
    <row r="46" spans="2:5" ht="15.75" thickBot="1" x14ac:dyDescent="0.3">
      <c r="B46" s="4" t="s">
        <v>23</v>
      </c>
    </row>
    <row r="47" spans="2:5" ht="15.75" thickBot="1" x14ac:dyDescent="0.3">
      <c r="B47" s="39" t="s">
        <v>0</v>
      </c>
      <c r="C47" s="4" t="s">
        <v>4</v>
      </c>
      <c r="D47" s="39" t="s">
        <v>1</v>
      </c>
      <c r="E47" s="4" t="s">
        <v>4</v>
      </c>
    </row>
    <row r="48" spans="2:5" x14ac:dyDescent="0.25">
      <c r="B48" s="41"/>
      <c r="C48" s="24"/>
      <c r="D48" s="12"/>
      <c r="E48" s="11"/>
    </row>
    <row r="49" spans="2:7" x14ac:dyDescent="0.25">
      <c r="B49" s="42"/>
      <c r="C49" s="25"/>
      <c r="D49" s="12"/>
      <c r="E49" s="11"/>
    </row>
    <row r="50" spans="2:7" x14ac:dyDescent="0.25">
      <c r="B50" s="43" t="s">
        <v>15</v>
      </c>
      <c r="C50" s="24">
        <v>191478.68</v>
      </c>
      <c r="D50" s="31" t="s">
        <v>6</v>
      </c>
      <c r="E50" s="36">
        <v>93937.83</v>
      </c>
    </row>
    <row r="51" spans="2:7" x14ac:dyDescent="0.25">
      <c r="B51" s="42"/>
      <c r="C51" s="24"/>
      <c r="D51" s="30" t="s">
        <v>18</v>
      </c>
      <c r="E51" s="34"/>
    </row>
    <row r="52" spans="2:7" x14ac:dyDescent="0.25">
      <c r="B52" s="43" t="s">
        <v>21</v>
      </c>
      <c r="C52" s="24">
        <v>12506.22</v>
      </c>
      <c r="D52" s="31" t="s">
        <v>19</v>
      </c>
      <c r="E52" s="36">
        <v>6209.7720521692518</v>
      </c>
    </row>
    <row r="53" spans="2:7" x14ac:dyDescent="0.25">
      <c r="B53" s="43" t="s">
        <v>22</v>
      </c>
      <c r="C53" s="25"/>
      <c r="D53" s="12" t="s">
        <v>16</v>
      </c>
      <c r="E53" s="33">
        <f>E50+E52</f>
        <v>100147.60205216926</v>
      </c>
    </row>
    <row r="54" spans="2:7" x14ac:dyDescent="0.25">
      <c r="B54" s="43"/>
      <c r="C54" s="24"/>
      <c r="D54" s="12"/>
      <c r="E54" s="11"/>
    </row>
    <row r="55" spans="2:7" x14ac:dyDescent="0.25">
      <c r="B55" s="43"/>
      <c r="C55" s="24"/>
      <c r="D55" s="12"/>
      <c r="E55" s="11"/>
    </row>
    <row r="56" spans="2:7" x14ac:dyDescent="0.25">
      <c r="B56" s="42"/>
      <c r="C56" s="25"/>
      <c r="D56" s="30" t="s">
        <v>7</v>
      </c>
      <c r="E56" s="37">
        <v>14014.334999999999</v>
      </c>
    </row>
    <row r="57" spans="2:7" x14ac:dyDescent="0.25">
      <c r="B57" s="42"/>
      <c r="C57" s="25"/>
      <c r="D57" s="30" t="s">
        <v>8</v>
      </c>
      <c r="E57" s="37">
        <v>9428.58</v>
      </c>
    </row>
    <row r="58" spans="2:7" x14ac:dyDescent="0.25">
      <c r="B58" s="42"/>
      <c r="C58" s="25"/>
      <c r="D58" s="31" t="s">
        <v>9</v>
      </c>
      <c r="E58" s="27">
        <v>23527.992350435248</v>
      </c>
    </row>
    <row r="59" spans="2:7" x14ac:dyDescent="0.25">
      <c r="B59" s="42"/>
      <c r="C59" s="25"/>
      <c r="D59" s="12" t="s">
        <v>17</v>
      </c>
      <c r="E59" s="37">
        <f>SUM(E56:E58)</f>
        <v>46970.907350435249</v>
      </c>
    </row>
    <row r="60" spans="2:7" x14ac:dyDescent="0.25">
      <c r="B60" s="42"/>
      <c r="C60" s="25"/>
      <c r="D60" s="12"/>
      <c r="E60" s="11"/>
    </row>
    <row r="61" spans="2:7" x14ac:dyDescent="0.25">
      <c r="B61" s="42"/>
      <c r="C61" s="25"/>
      <c r="D61" s="12" t="s">
        <v>2</v>
      </c>
      <c r="E61" s="11">
        <v>65399.07</v>
      </c>
      <c r="F61" s="38"/>
    </row>
    <row r="62" spans="2:7" ht="15.75" thickBot="1" x14ac:dyDescent="0.3">
      <c r="B62" s="44"/>
      <c r="C62" s="26"/>
      <c r="D62" s="19"/>
      <c r="E62" s="14"/>
      <c r="F62" s="38"/>
      <c r="G62" s="38"/>
    </row>
    <row r="63" spans="2:7" ht="15.75" thickBot="1" x14ac:dyDescent="0.3">
      <c r="B63" s="15" t="s">
        <v>10</v>
      </c>
      <c r="C63" s="16">
        <f>SUM(C50:C62)</f>
        <v>203984.9</v>
      </c>
      <c r="D63" s="15" t="s">
        <v>11</v>
      </c>
      <c r="E63" s="17">
        <f>E59+E61+E53</f>
        <v>212517.57940260449</v>
      </c>
      <c r="G63" s="38"/>
    </row>
    <row r="64" spans="2:7" ht="15.75" thickBot="1" x14ac:dyDescent="0.3">
      <c r="C64" s="6"/>
      <c r="D64" s="20"/>
      <c r="E64" s="21"/>
    </row>
    <row r="65" spans="2:11" ht="15.75" thickBot="1" x14ac:dyDescent="0.3">
      <c r="C65" s="5"/>
      <c r="D65" s="15" t="s">
        <v>3</v>
      </c>
      <c r="E65" s="35">
        <f>C63-E63</f>
        <v>-8532.6794026044954</v>
      </c>
    </row>
    <row r="66" spans="2:11" ht="15.75" thickBot="1" x14ac:dyDescent="0.3"/>
    <row r="67" spans="2:11" ht="30.75" customHeight="1" thickBot="1" x14ac:dyDescent="0.3">
      <c r="B67" s="54" t="s">
        <v>14</v>
      </c>
      <c r="C67" s="55"/>
      <c r="D67" s="55"/>
      <c r="E67" s="56"/>
    </row>
    <row r="68" spans="2:11" ht="15.75" thickBot="1" x14ac:dyDescent="0.3"/>
    <row r="69" spans="2:11" ht="15.75" thickBot="1" x14ac:dyDescent="0.3">
      <c r="B69" s="4" t="s">
        <v>20</v>
      </c>
    </row>
    <row r="70" spans="2:11" ht="15.75" thickBot="1" x14ac:dyDescent="0.3">
      <c r="B70" s="29" t="s">
        <v>0</v>
      </c>
      <c r="C70" s="4" t="s">
        <v>4</v>
      </c>
      <c r="D70" s="29" t="s">
        <v>1</v>
      </c>
      <c r="E70" s="4" t="s">
        <v>4</v>
      </c>
    </row>
    <row r="71" spans="2:11" x14ac:dyDescent="0.25">
      <c r="B71" s="12"/>
      <c r="C71" s="24"/>
      <c r="D71" s="12"/>
      <c r="E71" s="11"/>
    </row>
    <row r="72" spans="2:11" x14ac:dyDescent="0.25">
      <c r="B72" s="10"/>
      <c r="C72" s="25"/>
      <c r="D72" s="12"/>
      <c r="E72" s="11"/>
    </row>
    <row r="73" spans="2:11" x14ac:dyDescent="0.25">
      <c r="B73" s="12" t="s">
        <v>15</v>
      </c>
      <c r="C73" s="24">
        <v>181964.38000000003</v>
      </c>
      <c r="D73" s="31" t="s">
        <v>6</v>
      </c>
      <c r="E73" s="36">
        <v>82796.687191091129</v>
      </c>
    </row>
    <row r="74" spans="2:11" x14ac:dyDescent="0.25">
      <c r="B74" s="12" t="s">
        <v>13</v>
      </c>
      <c r="C74" s="24">
        <v>4060.42</v>
      </c>
      <c r="D74" s="30" t="s">
        <v>18</v>
      </c>
      <c r="E74" s="34"/>
      <c r="H74" s="40"/>
      <c r="K74" s="40"/>
    </row>
    <row r="75" spans="2:11" x14ac:dyDescent="0.25">
      <c r="B75" s="10"/>
      <c r="C75" s="25"/>
      <c r="D75" s="31" t="s">
        <v>19</v>
      </c>
      <c r="E75" s="36">
        <v>4870.3245894909687</v>
      </c>
      <c r="F75" s="38"/>
      <c r="I75" s="40"/>
    </row>
    <row r="76" spans="2:11" x14ac:dyDescent="0.25">
      <c r="B76" s="10"/>
      <c r="C76" s="25"/>
      <c r="D76" s="12" t="s">
        <v>16</v>
      </c>
      <c r="E76" s="33">
        <f>E73+E75</f>
        <v>87667.011780582092</v>
      </c>
    </row>
    <row r="77" spans="2:11" x14ac:dyDescent="0.25">
      <c r="B77" s="12"/>
      <c r="C77" s="24"/>
      <c r="D77" s="12"/>
      <c r="E77" s="11"/>
      <c r="I77" s="40"/>
    </row>
    <row r="78" spans="2:11" x14ac:dyDescent="0.25">
      <c r="B78" s="12"/>
      <c r="C78" s="24"/>
      <c r="D78" s="12"/>
      <c r="E78" s="11"/>
    </row>
    <row r="79" spans="2:11" x14ac:dyDescent="0.25">
      <c r="B79" s="10"/>
      <c r="C79" s="25"/>
      <c r="D79" s="30" t="s">
        <v>7</v>
      </c>
      <c r="E79" s="37">
        <v>14877.36</v>
      </c>
      <c r="I79" s="40"/>
    </row>
    <row r="80" spans="2:11" x14ac:dyDescent="0.25">
      <c r="B80" s="10"/>
      <c r="C80" s="25"/>
      <c r="D80" s="30" t="s">
        <v>8</v>
      </c>
      <c r="E80" s="37">
        <v>8326.98</v>
      </c>
    </row>
    <row r="81" spans="2:7" x14ac:dyDescent="0.25">
      <c r="B81" s="10"/>
      <c r="C81" s="25"/>
      <c r="D81" s="31" t="s">
        <v>9</v>
      </c>
      <c r="E81" s="27">
        <v>23690.077439157169</v>
      </c>
    </row>
    <row r="82" spans="2:7" x14ac:dyDescent="0.25">
      <c r="B82" s="10"/>
      <c r="C82" s="25"/>
      <c r="D82" s="12" t="s">
        <v>17</v>
      </c>
      <c r="E82" s="37">
        <f>SUM(E79:E81)</f>
        <v>46894.417439157172</v>
      </c>
    </row>
    <row r="83" spans="2:7" x14ac:dyDescent="0.25">
      <c r="B83" s="10"/>
      <c r="C83" s="25"/>
      <c r="D83" s="12"/>
      <c r="E83" s="11"/>
    </row>
    <row r="84" spans="2:7" x14ac:dyDescent="0.25">
      <c r="B84" s="10"/>
      <c r="C84" s="25"/>
      <c r="D84" s="12" t="s">
        <v>2</v>
      </c>
      <c r="E84" s="11">
        <v>63057.08</v>
      </c>
      <c r="F84" s="38"/>
      <c r="G84" s="38"/>
    </row>
    <row r="85" spans="2:7" ht="15.75" thickBot="1" x14ac:dyDescent="0.3">
      <c r="B85" s="13"/>
      <c r="C85" s="26"/>
      <c r="D85" s="19"/>
      <c r="E85" s="14"/>
      <c r="G85" s="40"/>
    </row>
    <row r="86" spans="2:7" ht="15.75" thickBot="1" x14ac:dyDescent="0.3">
      <c r="B86" s="15" t="s">
        <v>10</v>
      </c>
      <c r="C86" s="16">
        <f>SUM(C73:C85)</f>
        <v>186024.80000000005</v>
      </c>
      <c r="D86" s="15" t="s">
        <v>11</v>
      </c>
      <c r="E86" s="17">
        <f>E82+E84+E76</f>
        <v>197618.50921973927</v>
      </c>
      <c r="F86" s="38"/>
      <c r="G86" s="38"/>
    </row>
    <row r="87" spans="2:7" ht="15.75" thickBot="1" x14ac:dyDescent="0.3">
      <c r="C87" s="6"/>
      <c r="D87" s="20"/>
      <c r="E87" s="21"/>
      <c r="G87" s="40"/>
    </row>
    <row r="88" spans="2:7" ht="15.75" thickBot="1" x14ac:dyDescent="0.3">
      <c r="C88" s="5"/>
      <c r="D88" s="15" t="s">
        <v>3</v>
      </c>
      <c r="E88" s="35">
        <f>C86-E86</f>
        <v>-11593.709219739219</v>
      </c>
    </row>
    <row r="90" spans="2:7" ht="15.75" thickBot="1" x14ac:dyDescent="0.3">
      <c r="B90" s="2"/>
    </row>
    <row r="91" spans="2:7" ht="15.75" thickBot="1" x14ac:dyDescent="0.3">
      <c r="B91" s="4" t="s">
        <v>5</v>
      </c>
    </row>
    <row r="92" spans="2:7" ht="15.75" thickBot="1" x14ac:dyDescent="0.3">
      <c r="B92" s="18" t="s">
        <v>0</v>
      </c>
      <c r="C92" s="4" t="s">
        <v>4</v>
      </c>
      <c r="D92" s="18" t="s">
        <v>1</v>
      </c>
      <c r="E92" s="4" t="s">
        <v>4</v>
      </c>
    </row>
    <row r="93" spans="2:7" x14ac:dyDescent="0.25">
      <c r="B93" s="12"/>
      <c r="C93" s="24"/>
      <c r="D93" s="12"/>
      <c r="E93" s="11"/>
    </row>
    <row r="94" spans="2:7" x14ac:dyDescent="0.25">
      <c r="B94" s="10"/>
      <c r="C94" s="25"/>
      <c r="D94" s="12"/>
      <c r="E94" s="11"/>
    </row>
    <row r="95" spans="2:7" x14ac:dyDescent="0.25">
      <c r="B95" s="12" t="s">
        <v>15</v>
      </c>
      <c r="C95" s="24">
        <v>188153.13</v>
      </c>
      <c r="D95" s="31" t="s">
        <v>6</v>
      </c>
      <c r="E95" s="32">
        <v>86442.93</v>
      </c>
    </row>
    <row r="96" spans="2:7" x14ac:dyDescent="0.25">
      <c r="B96" s="12" t="s">
        <v>13</v>
      </c>
      <c r="C96" s="24">
        <v>2650.47</v>
      </c>
      <c r="D96" s="30" t="s">
        <v>18</v>
      </c>
      <c r="E96" s="34"/>
    </row>
    <row r="97" spans="2:5" x14ac:dyDescent="0.25">
      <c r="B97" s="10"/>
      <c r="C97" s="25"/>
      <c r="D97" s="31" t="s">
        <v>19</v>
      </c>
      <c r="E97" s="32">
        <v>4733.5200000000004</v>
      </c>
    </row>
    <row r="98" spans="2:5" x14ac:dyDescent="0.25">
      <c r="B98" s="10"/>
      <c r="C98" s="25"/>
      <c r="D98" s="12" t="s">
        <v>16</v>
      </c>
      <c r="E98" s="33">
        <f>E95+E97</f>
        <v>91176.45</v>
      </c>
    </row>
    <row r="99" spans="2:5" x14ac:dyDescent="0.25">
      <c r="B99" s="12"/>
      <c r="C99" s="24"/>
      <c r="D99" s="12"/>
      <c r="E99" s="11"/>
    </row>
    <row r="100" spans="2:5" x14ac:dyDescent="0.25">
      <c r="B100" s="12"/>
      <c r="C100" s="24"/>
      <c r="D100" s="12"/>
      <c r="E100" s="11"/>
    </row>
    <row r="101" spans="2:5" x14ac:dyDescent="0.25">
      <c r="B101" s="10"/>
      <c r="C101" s="25"/>
      <c r="D101" s="30" t="s">
        <v>7</v>
      </c>
      <c r="E101" s="33">
        <v>14806.72</v>
      </c>
    </row>
    <row r="102" spans="2:5" x14ac:dyDescent="0.25">
      <c r="B102" s="10"/>
      <c r="C102" s="25"/>
      <c r="D102" s="30" t="s">
        <v>8</v>
      </c>
      <c r="E102" s="33">
        <v>7577.93</v>
      </c>
    </row>
    <row r="103" spans="2:5" x14ac:dyDescent="0.25">
      <c r="B103" s="10"/>
      <c r="C103" s="25"/>
      <c r="D103" s="31" t="s">
        <v>9</v>
      </c>
      <c r="E103" s="27">
        <f>13006.33+14469.67</f>
        <v>27476</v>
      </c>
    </row>
    <row r="104" spans="2:5" x14ac:dyDescent="0.25">
      <c r="B104" s="10"/>
      <c r="C104" s="25"/>
      <c r="D104" s="12" t="s">
        <v>17</v>
      </c>
      <c r="E104" s="33">
        <f>SUM(E101:E103)</f>
        <v>49860.65</v>
      </c>
    </row>
    <row r="105" spans="2:5" x14ac:dyDescent="0.25">
      <c r="B105" s="10"/>
      <c r="C105" s="25"/>
      <c r="D105" s="12"/>
      <c r="E105" s="11"/>
    </row>
    <row r="106" spans="2:5" x14ac:dyDescent="0.25">
      <c r="B106" s="10"/>
      <c r="C106" s="25"/>
      <c r="D106" s="12" t="s">
        <v>2</v>
      </c>
      <c r="E106" s="11">
        <f>18022.15+2469.22+4829.05+1032.39+4602.06+13622.26+21327.17</f>
        <v>65904.3</v>
      </c>
    </row>
    <row r="107" spans="2:5" ht="15.75" thickBot="1" x14ac:dyDescent="0.3">
      <c r="B107" s="13"/>
      <c r="C107" s="26"/>
      <c r="D107" s="19"/>
      <c r="E107" s="14"/>
    </row>
    <row r="108" spans="2:5" ht="15.75" thickBot="1" x14ac:dyDescent="0.3">
      <c r="B108" s="15" t="s">
        <v>10</v>
      </c>
      <c r="C108" s="16">
        <f>SUM(C95:C107)</f>
        <v>190803.6</v>
      </c>
      <c r="D108" s="15" t="s">
        <v>11</v>
      </c>
      <c r="E108" s="17">
        <f>E104+E106+E98</f>
        <v>206941.40000000002</v>
      </c>
    </row>
    <row r="109" spans="2:5" ht="15.75" thickBot="1" x14ac:dyDescent="0.3">
      <c r="C109" s="6"/>
      <c r="D109" s="20"/>
      <c r="E109" s="21"/>
    </row>
    <row r="110" spans="2:5" ht="15.75" thickBot="1" x14ac:dyDescent="0.3">
      <c r="C110" s="5"/>
      <c r="D110" s="15" t="s">
        <v>3</v>
      </c>
      <c r="E110" s="35">
        <f>C108-E108</f>
        <v>-16137.800000000017</v>
      </c>
    </row>
    <row r="111" spans="2:5" x14ac:dyDescent="0.25">
      <c r="C111" s="5"/>
      <c r="D111" s="3"/>
      <c r="E111" s="7"/>
    </row>
    <row r="112" spans="2:5" x14ac:dyDescent="0.25">
      <c r="D112" s="3"/>
      <c r="E112" s="7"/>
    </row>
    <row r="113" spans="2:5" ht="15.75" thickBot="1" x14ac:dyDescent="0.3">
      <c r="D113" s="3"/>
      <c r="E113" s="7"/>
    </row>
    <row r="114" spans="2:5" ht="15.75" thickBot="1" x14ac:dyDescent="0.3">
      <c r="B114" s="4" t="s">
        <v>12</v>
      </c>
    </row>
    <row r="115" spans="2:5" ht="15.75" thickBot="1" x14ac:dyDescent="0.3">
      <c r="B115" s="28" t="s">
        <v>0</v>
      </c>
      <c r="C115" s="4" t="s">
        <v>4</v>
      </c>
      <c r="D115" s="28" t="s">
        <v>1</v>
      </c>
      <c r="E115" s="4" t="s">
        <v>4</v>
      </c>
    </row>
    <row r="116" spans="2:5" x14ac:dyDescent="0.25">
      <c r="B116" s="8"/>
      <c r="C116" s="22"/>
      <c r="D116" s="8"/>
      <c r="E116" s="9"/>
    </row>
    <row r="117" spans="2:5" x14ac:dyDescent="0.25">
      <c r="B117" s="10"/>
      <c r="C117" s="23"/>
      <c r="D117" s="12"/>
      <c r="E117" s="11"/>
    </row>
    <row r="118" spans="2:5" x14ac:dyDescent="0.25">
      <c r="B118" s="12" t="s">
        <v>15</v>
      </c>
      <c r="C118" s="24">
        <v>200102.14</v>
      </c>
      <c r="D118" s="31" t="s">
        <v>6</v>
      </c>
      <c r="E118" s="32">
        <v>89625.023333333331</v>
      </c>
    </row>
    <row r="119" spans="2:5" x14ac:dyDescent="0.25">
      <c r="B119" s="12" t="s">
        <v>13</v>
      </c>
      <c r="C119" s="24">
        <v>6201.47</v>
      </c>
      <c r="D119" s="30" t="s">
        <v>18</v>
      </c>
      <c r="E119" s="34"/>
    </row>
    <row r="120" spans="2:5" x14ac:dyDescent="0.25">
      <c r="B120" s="10"/>
      <c r="C120" s="25"/>
      <c r="D120" s="31" t="s">
        <v>19</v>
      </c>
      <c r="E120" s="32">
        <v>3706.6388888888887</v>
      </c>
    </row>
    <row r="121" spans="2:5" x14ac:dyDescent="0.25">
      <c r="B121" s="10"/>
      <c r="C121" s="25"/>
      <c r="D121" s="12" t="s">
        <v>16</v>
      </c>
      <c r="E121" s="33">
        <f>E118+E120</f>
        <v>93331.662222222221</v>
      </c>
    </row>
    <row r="122" spans="2:5" x14ac:dyDescent="0.25">
      <c r="B122" s="12"/>
      <c r="C122" s="24"/>
      <c r="D122" s="12"/>
      <c r="E122" s="11"/>
    </row>
    <row r="123" spans="2:5" x14ac:dyDescent="0.25">
      <c r="B123" s="12"/>
      <c r="C123" s="24"/>
      <c r="D123" s="12"/>
      <c r="E123" s="11"/>
    </row>
    <row r="124" spans="2:5" x14ac:dyDescent="0.25">
      <c r="B124" s="10"/>
      <c r="C124" s="25"/>
      <c r="D124" s="30" t="s">
        <v>7</v>
      </c>
      <c r="E124" s="33">
        <f>16880.07</f>
        <v>16880.07</v>
      </c>
    </row>
    <row r="125" spans="2:5" x14ac:dyDescent="0.25">
      <c r="B125" s="10"/>
      <c r="C125" s="25"/>
      <c r="D125" s="30" t="s">
        <v>8</v>
      </c>
      <c r="E125" s="33">
        <v>7286.34</v>
      </c>
    </row>
    <row r="126" spans="2:5" x14ac:dyDescent="0.25">
      <c r="B126" s="10"/>
      <c r="C126" s="25"/>
      <c r="D126" s="31" t="s">
        <v>9</v>
      </c>
      <c r="E126" s="27">
        <f>14837.52+13221.08</f>
        <v>28058.6</v>
      </c>
    </row>
    <row r="127" spans="2:5" x14ac:dyDescent="0.25">
      <c r="B127" s="10"/>
      <c r="C127" s="25"/>
      <c r="D127" s="12" t="s">
        <v>17</v>
      </c>
      <c r="E127" s="33">
        <f>SUM(E124:E126)</f>
        <v>52225.009999999995</v>
      </c>
    </row>
    <row r="128" spans="2:5" ht="25.5" customHeight="1" x14ac:dyDescent="0.25">
      <c r="B128" s="10"/>
      <c r="C128" s="25"/>
      <c r="D128" s="12"/>
      <c r="E128" s="11"/>
    </row>
    <row r="129" spans="2:5" ht="25.5" customHeight="1" x14ac:dyDescent="0.25">
      <c r="B129" s="10"/>
      <c r="C129" s="25"/>
      <c r="D129" s="12" t="s">
        <v>2</v>
      </c>
      <c r="E129" s="11">
        <f>20605.02+2391.48+4829.05+1112.55+4527.22+10628.95+22755.31</f>
        <v>66849.58</v>
      </c>
    </row>
    <row r="130" spans="2:5" ht="38.25" customHeight="1" thickBot="1" x14ac:dyDescent="0.3">
      <c r="B130" s="13"/>
      <c r="C130" s="26"/>
      <c r="D130" s="19"/>
      <c r="E130" s="14"/>
    </row>
    <row r="131" spans="2:5" ht="15.75" thickBot="1" x14ac:dyDescent="0.3">
      <c r="B131" s="15" t="s">
        <v>10</v>
      </c>
      <c r="C131" s="16">
        <f>SUM(C118:C130)</f>
        <v>206303.61000000002</v>
      </c>
      <c r="D131" s="15" t="s">
        <v>11</v>
      </c>
      <c r="E131" s="17">
        <f>E127+E129+E121</f>
        <v>212406.25222222222</v>
      </c>
    </row>
    <row r="132" spans="2:5" ht="15.75" thickBot="1" x14ac:dyDescent="0.3">
      <c r="C132" s="6"/>
      <c r="D132" s="20"/>
      <c r="E132" s="21"/>
    </row>
    <row r="133" spans="2:5" ht="15.75" thickBot="1" x14ac:dyDescent="0.3">
      <c r="C133" s="5"/>
      <c r="D133" s="15" t="s">
        <v>3</v>
      </c>
      <c r="E133" s="35">
        <f>C131-E131</f>
        <v>-6102.6422222222027</v>
      </c>
    </row>
    <row r="136" spans="2:5" x14ac:dyDescent="0.25">
      <c r="C136"/>
      <c r="E136"/>
    </row>
    <row r="137" spans="2:5" x14ac:dyDescent="0.25">
      <c r="C137"/>
      <c r="E137"/>
    </row>
    <row r="138" spans="2:5" x14ac:dyDescent="0.25">
      <c r="C138"/>
      <c r="E138"/>
    </row>
    <row r="139" spans="2:5" ht="26.25" customHeight="1" x14ac:dyDescent="0.25">
      <c r="C139"/>
      <c r="E139"/>
    </row>
    <row r="140" spans="2:5" x14ac:dyDescent="0.25">
      <c r="C140"/>
      <c r="E140"/>
    </row>
    <row r="141" spans="2:5" x14ac:dyDescent="0.25">
      <c r="C141"/>
      <c r="E141"/>
    </row>
    <row r="142" spans="2:5" x14ac:dyDescent="0.25">
      <c r="C142"/>
      <c r="E142"/>
    </row>
    <row r="143" spans="2:5" x14ac:dyDescent="0.25">
      <c r="C143"/>
      <c r="E143"/>
    </row>
    <row r="144" spans="2:5" x14ac:dyDescent="0.25">
      <c r="C144"/>
      <c r="E144"/>
    </row>
    <row r="145" spans="3:5" x14ac:dyDescent="0.25">
      <c r="C145"/>
      <c r="E145"/>
    </row>
    <row r="146" spans="3:5" x14ac:dyDescent="0.25">
      <c r="C146"/>
      <c r="E146"/>
    </row>
    <row r="147" spans="3:5" x14ac:dyDescent="0.25">
      <c r="C147"/>
      <c r="E147"/>
    </row>
    <row r="148" spans="3:5" x14ac:dyDescent="0.25">
      <c r="C148"/>
      <c r="E148"/>
    </row>
  </sheetData>
  <mergeCells count="2">
    <mergeCell ref="B67:E67"/>
    <mergeCell ref="B1:E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Matteo</cp:lastModifiedBy>
  <cp:lastPrinted>2018-12-05T16:42:15Z</cp:lastPrinted>
  <dcterms:created xsi:type="dcterms:W3CDTF">2018-12-05T16:39:15Z</dcterms:created>
  <dcterms:modified xsi:type="dcterms:W3CDTF">2022-05-19T10:48:16Z</dcterms:modified>
</cp:coreProperties>
</file>